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town documents\Budget Reports Financial Report\2025-26 Budget_financial statements\Financial reports\"/>
    </mc:Choice>
  </mc:AlternateContent>
  <xr:revisionPtr revIDLastSave="0" documentId="13_ncr:1_{F0833B4B-A02E-4762-A464-B57FAC0D982B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Sheet1!$A$1:$K$199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M7" i="2" l="1"/>
  <c r="H6" i="2"/>
  <c r="H5" i="2"/>
  <c r="H4" i="2"/>
  <c r="H3" i="2"/>
  <c r="H2" i="2"/>
  <c r="H1" i="2"/>
  <c r="J145" i="1"/>
  <c r="K121" i="1"/>
  <c r="K144" i="1" s="1"/>
  <c r="K142" i="1"/>
  <c r="K123" i="1"/>
  <c r="J115" i="1"/>
  <c r="J95" i="1"/>
  <c r="J57" i="1"/>
  <c r="J34" i="1"/>
  <c r="J11" i="1" l="1"/>
  <c r="O65" i="1"/>
  <c r="O64" i="1"/>
  <c r="J196" i="1"/>
  <c r="J186" i="1"/>
  <c r="J181" i="1"/>
  <c r="J177" i="1"/>
  <c r="J171" i="1"/>
  <c r="J163" i="1"/>
  <c r="J156" i="1"/>
  <c r="J150" i="1"/>
  <c r="J110" i="1"/>
  <c r="J105" i="1"/>
  <c r="J99" i="1"/>
  <c r="J89" i="1"/>
  <c r="J86" i="1"/>
  <c r="J81" i="1"/>
  <c r="J76" i="1"/>
  <c r="J71" i="1"/>
  <c r="J66" i="1"/>
  <c r="J47" i="1"/>
  <c r="J43" i="1"/>
  <c r="J22" i="1"/>
  <c r="J58" i="1" l="1"/>
  <c r="J188" i="1"/>
  <c r="J199" i="1" s="1"/>
  <c r="M199" i="1" l="1"/>
</calcChain>
</file>

<file path=xl/sharedStrings.xml><?xml version="1.0" encoding="utf-8"?>
<sst xmlns="http://schemas.openxmlformats.org/spreadsheetml/2006/main" count="198" uniqueCount="175">
  <si>
    <t>Ellen Pattermann, Clerk 920-507-0274</t>
  </si>
  <si>
    <t>VERVE Checking Account</t>
  </si>
  <si>
    <t>VERVE Savings Acct</t>
  </si>
  <si>
    <t>VERVE Money Maker</t>
  </si>
  <si>
    <t>VERVE Tax Account</t>
  </si>
  <si>
    <t>REVENUES</t>
  </si>
  <si>
    <t>TAXES COLLECTED:</t>
  </si>
  <si>
    <t>Lottery Tax Credit</t>
  </si>
  <si>
    <t>INTERGOVERNMENTAL REVENUES:</t>
  </si>
  <si>
    <t>State Shared Revenue</t>
  </si>
  <si>
    <t>2%Fire Dues</t>
  </si>
  <si>
    <t>State Transportation Aid</t>
  </si>
  <si>
    <t>Recycling Grant/ Misc Grants</t>
  </si>
  <si>
    <t>Managed Forest Land</t>
  </si>
  <si>
    <t>Exempt Computer State Aid</t>
  </si>
  <si>
    <t>LICENSES AND PERMITS:</t>
  </si>
  <si>
    <t>Beer and Liquor License</t>
  </si>
  <si>
    <t xml:space="preserve">Dog License </t>
  </si>
  <si>
    <t>Building Permits and Fees</t>
  </si>
  <si>
    <t>Culvert /Permits</t>
  </si>
  <si>
    <t>PUBLIC CHARGES FROM SERVICES:</t>
  </si>
  <si>
    <t>Tax Roll Information/Tax Inquiry</t>
  </si>
  <si>
    <t>MISCELLANEOUS REVENUES:</t>
  </si>
  <si>
    <t>Interest</t>
  </si>
  <si>
    <t>reimbursements</t>
  </si>
  <si>
    <t>Tax Overpayments</t>
  </si>
  <si>
    <t>TOTAL MONIES AVAILABLE</t>
  </si>
  <si>
    <t>EXPENDITURES</t>
  </si>
  <si>
    <t>BOARD:</t>
  </si>
  <si>
    <t>Mileage, Supplies, Dues and Expenses</t>
  </si>
  <si>
    <t>CLERK:</t>
  </si>
  <si>
    <t>Salary, Per Diem</t>
  </si>
  <si>
    <t>Office Supplies, Website and Expenses</t>
  </si>
  <si>
    <t>ELECTIONS:</t>
  </si>
  <si>
    <t>Salaries</t>
  </si>
  <si>
    <t>Supplies and Expenses</t>
  </si>
  <si>
    <t>TREASURER:</t>
  </si>
  <si>
    <t>ASSESSOR:</t>
  </si>
  <si>
    <t>PLAN COMMISION</t>
  </si>
  <si>
    <t>INSURANCE:</t>
  </si>
  <si>
    <t>Highway Insurance Package plus Bonding</t>
  </si>
  <si>
    <t>BUILDING INSPECTOR</t>
  </si>
  <si>
    <t>Contract - Brian Witowski</t>
  </si>
  <si>
    <t>FIRE PROTECTION</t>
  </si>
  <si>
    <t>Fire Dues</t>
  </si>
  <si>
    <t>Contract and Fireruns</t>
  </si>
  <si>
    <t>FIRST RESPONDERS</t>
  </si>
  <si>
    <t>First Responders</t>
  </si>
  <si>
    <t xml:space="preserve">Ambulance </t>
  </si>
  <si>
    <t>HIGHWAY/TOWN MAINTENANCE AND SUPPLIES:</t>
  </si>
  <si>
    <t>Salaries  and Benefits(includes winter wages)</t>
  </si>
  <si>
    <t>Decker</t>
  </si>
  <si>
    <t>Jannette</t>
  </si>
  <si>
    <t>Green Bay Highway</t>
  </si>
  <si>
    <t>Scott Construction</t>
  </si>
  <si>
    <t>Weyers</t>
  </si>
  <si>
    <t>Calumet County</t>
  </si>
  <si>
    <t>Krepline</t>
  </si>
  <si>
    <t>FUELS:</t>
  </si>
  <si>
    <t>Jacobus Energy and Holland BP</t>
  </si>
  <si>
    <t>UTILITIES:</t>
  </si>
  <si>
    <t>WE Energies(street lights)</t>
  </si>
  <si>
    <t>WE Energies(heat, electric town shed and hall)</t>
  </si>
  <si>
    <t>TDS Telecom</t>
  </si>
  <si>
    <t>SANITATION:</t>
  </si>
  <si>
    <t>GFL/Advanced Disposal Solid Waste</t>
  </si>
  <si>
    <t>GFL/Advanced Disposal Recycling + Recycling Expenses</t>
  </si>
  <si>
    <t>Recycling Wages</t>
  </si>
  <si>
    <t>MISCELLANEOUS:</t>
  </si>
  <si>
    <t>Refund of Property Tax Overpayments</t>
  </si>
  <si>
    <t>Payroll Tax Expense</t>
  </si>
  <si>
    <t>Dog License to County</t>
  </si>
  <si>
    <t>misc expenses/QB and Bank fees</t>
  </si>
  <si>
    <t>SCHOOL DISTRICTS:</t>
  </si>
  <si>
    <t>Kaukauna School District</t>
  </si>
  <si>
    <t>Brillion School District</t>
  </si>
  <si>
    <t>Hilbert School District</t>
  </si>
  <si>
    <t>VOCATIONAL SCHOOL:</t>
  </si>
  <si>
    <t>Fox Valley Technical College</t>
  </si>
  <si>
    <t>COUNTY:</t>
  </si>
  <si>
    <t>TOTAL DISBURSED</t>
  </si>
  <si>
    <t>VERVE  Tax Account</t>
  </si>
  <si>
    <t>VERVE Savings Account</t>
  </si>
  <si>
    <t>Outstanding Checks in December</t>
  </si>
  <si>
    <t>TOTAL MONIES DISBURSED AND ENDING BALANCE</t>
  </si>
  <si>
    <t>LAW ENFORCEMENT</t>
  </si>
  <si>
    <t xml:space="preserve">Salaries, Per Diem </t>
  </si>
  <si>
    <t>Publications/Legal Expenses</t>
  </si>
  <si>
    <t>Citation Revenue</t>
  </si>
  <si>
    <t>Sale of Recyclables/Equipment</t>
  </si>
  <si>
    <t>Pat's Tire</t>
  </si>
  <si>
    <t>Potter Building</t>
  </si>
  <si>
    <t>Winter Salt/Sand</t>
  </si>
  <si>
    <t xml:space="preserve">First Nat Bank CC </t>
  </si>
  <si>
    <t>Salary, Per Diem and Calumet County Expense</t>
  </si>
  <si>
    <t>State of Wi Truck Loan</t>
  </si>
  <si>
    <t>Fiscal Year beginning January 1, 2025</t>
  </si>
  <si>
    <t>Ending December 31, 2025</t>
  </si>
  <si>
    <t>BALANCE ON HAND JANUARY 1, 2025:</t>
  </si>
  <si>
    <t>Total Cash and Investments January 1, 2025</t>
  </si>
  <si>
    <t>2024 Tax Roll Collection (Jan &amp; Feb 2025)</t>
  </si>
  <si>
    <t>Less 2024 Advance Tax Collections(Dec)</t>
  </si>
  <si>
    <t>Tax Roll Settlement/August 2025</t>
  </si>
  <si>
    <t>Advance Tax Collection Dec. 2025(Dec)</t>
  </si>
  <si>
    <t>BALANCE ON HAND DECEMBER 31, 2025</t>
  </si>
  <si>
    <t>Dec 2024 Checks Not Cashed</t>
  </si>
  <si>
    <t>2024 County Tax Levy Settlement</t>
  </si>
  <si>
    <t>002-40000</t>
  </si>
  <si>
    <t>010-40000</t>
  </si>
  <si>
    <t>005-40000</t>
  </si>
  <si>
    <t>111-47321</t>
  </si>
  <si>
    <t>103-43410</t>
  </si>
  <si>
    <t>113-48900</t>
  </si>
  <si>
    <t>misc</t>
  </si>
  <si>
    <t>134-59900</t>
  </si>
  <si>
    <t>120-52100</t>
  </si>
  <si>
    <t>025-5000</t>
  </si>
  <si>
    <t>028-50000</t>
  </si>
  <si>
    <t>030-50000</t>
  </si>
  <si>
    <t>022-50000</t>
  </si>
  <si>
    <t>150-11000</t>
  </si>
  <si>
    <t>Village of Harrison</t>
  </si>
  <si>
    <t>Fahrner Asphalt</t>
  </si>
  <si>
    <t>Monroe Truck</t>
  </si>
  <si>
    <t>Brady Automotive</t>
  </si>
  <si>
    <t>Misc Maintenance</t>
  </si>
  <si>
    <t>Misc Supplies</t>
  </si>
  <si>
    <t>Kristy Konen, Treasurer 920-313-0925</t>
  </si>
  <si>
    <t>GerritsElectrical</t>
  </si>
  <si>
    <t>Halron Lubricants</t>
  </si>
  <si>
    <t>Klinks Hydraylics</t>
  </si>
  <si>
    <t>Home &amp; Business Computer</t>
  </si>
  <si>
    <t>County Bridge Aid</t>
  </si>
  <si>
    <t>Other Revenue</t>
  </si>
  <si>
    <t>Worker's Comp</t>
  </si>
  <si>
    <t>Other Insurance</t>
  </si>
  <si>
    <t>Humane Society</t>
  </si>
  <si>
    <t>GMC Truck Purchase</t>
  </si>
  <si>
    <t>This number moves up to line 18 for next year</t>
  </si>
  <si>
    <t>New number is from QB report 41200 for month of Dec only</t>
  </si>
  <si>
    <t>Final disbursment of ESRC</t>
  </si>
  <si>
    <t>run report in QB for the 41200 from chart of accounts for Jan &amp; Feb only</t>
  </si>
  <si>
    <t>41200 chart of acounts for august</t>
  </si>
  <si>
    <t>total for repairs and supplies</t>
  </si>
  <si>
    <t>check book balance with the outstanding checks added in</t>
  </si>
  <si>
    <t>scott const</t>
  </si>
  <si>
    <t>calumet</t>
  </si>
  <si>
    <t>jan</t>
  </si>
  <si>
    <t>krep</t>
  </si>
  <si>
    <t>gb hwy</t>
  </si>
  <si>
    <t>harr</t>
  </si>
  <si>
    <t>141-26100</t>
  </si>
  <si>
    <t>103-43420</t>
  </si>
  <si>
    <t>103-43531</t>
  </si>
  <si>
    <t>103-43545</t>
  </si>
  <si>
    <t>103-43650</t>
  </si>
  <si>
    <t>008-40000</t>
  </si>
  <si>
    <t>109-46100</t>
  </si>
  <si>
    <t>103-43534</t>
  </si>
  <si>
    <t>105-44100</t>
  </si>
  <si>
    <t>105-44300</t>
  </si>
  <si>
    <t>113-48110</t>
  </si>
  <si>
    <t>118-51100</t>
  </si>
  <si>
    <t>118-51400</t>
  </si>
  <si>
    <t>118-51500</t>
  </si>
  <si>
    <t>118-51932</t>
  </si>
  <si>
    <t>120-52400</t>
  </si>
  <si>
    <t>120-52200</t>
  </si>
  <si>
    <t>120-52300</t>
  </si>
  <si>
    <t>122-53311</t>
  </si>
  <si>
    <t>122-53410</t>
  </si>
  <si>
    <t>122-53420</t>
  </si>
  <si>
    <t>122-53631</t>
  </si>
  <si>
    <t>122-53635</t>
  </si>
  <si>
    <t>Building Escrow Returns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</si>
</sst>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\$#,##0.00_);[Red]&quot;($&quot;#,##0.00\)"/>
    <numFmt numFmtId="165" formatCode="\$#,##0.00"/>
    <numFmt numFmtId="166" formatCode="_(\$* #,##0.00_);_(\$* \(#,##0.00\);_(\$* \-??_);_(@_)"/>
    <numFmt numFmtId="167" formatCode="_([$$-409]* #,##0.00_);_([$$-409]* \(#,##0.00\);_([$$-409]* \-??_);_(@_)"/>
  </numFmts>
  <fonts count="6" x14ac:knownFonts="1">
    <font>
      <sz val="11"/>
      <color rgb="FF000000"/>
      <name val="Calibri"/>
      <family val="2"/>
      <charset val="1"/>
    </font>
    <font>
      <b/>
      <u/>
      <sz val="14"/>
      <color rgb="FF000000"/>
      <name val="Calibri"/>
      <family val="2"/>
      <charset val="1"/>
    </font>
    <font>
      <sz val="11"/>
      <name val="Calibri"/>
      <family val="2"/>
      <charset val="1"/>
    </font>
    <font>
      <sz val="12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6" fontId="4" fillId="0" borderId="0" applyBorder="0" applyProtection="0"/>
  </cellStyleXfs>
  <cellXfs count="16">
    <xf numFmtId="0" fontId="0" fillId="0" borderId="0" xfId="0"/>
    <xf numFmtId="164" fontId="0" fillId="0" borderId="0" xfId="0" applyNumberFormat="1"/>
    <xf numFmtId="0" fontId="1" fillId="0" borderId="0" xfId="0" applyFont="1"/>
    <xf numFmtId="165" fontId="0" fillId="0" borderId="0" xfId="0" applyNumberFormat="1"/>
    <xf numFmtId="0" fontId="3" fillId="0" borderId="0" xfId="0" applyFont="1"/>
    <xf numFmtId="0" fontId="0" fillId="2" borderId="0" xfId="0" applyFill="1"/>
    <xf numFmtId="1" fontId="0" fillId="0" borderId="0" xfId="0" applyNumberFormat="1"/>
    <xf numFmtId="166" fontId="0" fillId="0" borderId="0" xfId="0" applyNumberFormat="1"/>
    <xf numFmtId="167" fontId="0" fillId="0" borderId="0" xfId="0" applyNumberFormat="1"/>
    <xf numFmtId="0" fontId="0" fillId="0" borderId="1" xfId="0" applyBorder="1"/>
    <xf numFmtId="4" fontId="0" fillId="0" borderId="0" xfId="0" applyNumberFormat="1"/>
    <xf numFmtId="166" fontId="4" fillId="0" borderId="0" xfId="1" applyBorder="1" applyProtection="1"/>
    <xf numFmtId="166" fontId="4" fillId="0" borderId="0" xfId="1"/>
    <xf numFmtId="164" fontId="2" fillId="0" borderId="0" xfId="0" applyNumberFormat="1" applyFont="1"/>
    <xf numFmtId="166" fontId="2" fillId="0" borderId="0" xfId="1" applyFont="1" applyBorder="1" applyProtection="1"/>
    <xf numFmtId="166" fontId="5" fillId="0" borderId="0" xfId="1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200"/>
  <sheetViews>
    <sheetView tabSelected="1" zoomScale="121" zoomScaleNormal="121" workbookViewId="0">
      <selection activeCell="L10" sqref="L1:W1048576"/>
    </sheetView>
  </sheetViews>
  <sheetFormatPr defaultColWidth="8.42578125" defaultRowHeight="15" x14ac:dyDescent="0.25"/>
  <cols>
    <col min="1" max="1" width="13.7109375" customWidth="1"/>
    <col min="2" max="2" width="9.140625" customWidth="1"/>
    <col min="9" max="10" width="13.5703125" customWidth="1"/>
    <col min="11" max="11" width="21.140625" hidden="1" customWidth="1"/>
    <col min="12" max="12" width="12.28515625" hidden="1" customWidth="1"/>
    <col min="13" max="13" width="21" hidden="1" customWidth="1"/>
    <col min="14" max="19" width="0" hidden="1" customWidth="1"/>
    <col min="20" max="20" width="13.42578125" hidden="1" customWidth="1"/>
    <col min="21" max="23" width="0" hidden="1" customWidth="1"/>
  </cols>
  <sheetData>
    <row r="1" spans="2:11" x14ac:dyDescent="0.25">
      <c r="B1" t="s">
        <v>96</v>
      </c>
      <c r="H1" t="s">
        <v>97</v>
      </c>
    </row>
    <row r="2" spans="2:11" x14ac:dyDescent="0.25">
      <c r="B2" t="s">
        <v>0</v>
      </c>
      <c r="H2" t="s">
        <v>127</v>
      </c>
    </row>
    <row r="4" spans="2:11" x14ac:dyDescent="0.25">
      <c r="B4" t="s">
        <v>98</v>
      </c>
    </row>
    <row r="5" spans="2:11" x14ac:dyDescent="0.25">
      <c r="C5" t="s">
        <v>1</v>
      </c>
      <c r="H5" s="5"/>
      <c r="I5" s="1">
        <v>49020.21</v>
      </c>
      <c r="K5" t="s">
        <v>144</v>
      </c>
    </row>
    <row r="6" spans="2:11" x14ac:dyDescent="0.25">
      <c r="C6" t="s">
        <v>2</v>
      </c>
      <c r="H6" s="5"/>
      <c r="I6" s="1">
        <v>1389.74</v>
      </c>
    </row>
    <row r="7" spans="2:11" x14ac:dyDescent="0.25">
      <c r="C7" t="s">
        <v>3</v>
      </c>
      <c r="H7" s="5"/>
      <c r="I7" s="10">
        <v>115862.67</v>
      </c>
    </row>
    <row r="8" spans="2:11" x14ac:dyDescent="0.25">
      <c r="C8" t="s">
        <v>4</v>
      </c>
      <c r="H8" s="5"/>
      <c r="I8" s="10">
        <v>737653.81</v>
      </c>
      <c r="J8" s="5"/>
    </row>
    <row r="9" spans="2:11" x14ac:dyDescent="0.25">
      <c r="C9" t="s">
        <v>105</v>
      </c>
      <c r="H9" s="5"/>
      <c r="I9" s="10">
        <v>-615.64</v>
      </c>
    </row>
    <row r="11" spans="2:11" x14ac:dyDescent="0.25">
      <c r="B11" t="s">
        <v>99</v>
      </c>
      <c r="I11" s="1"/>
      <c r="J11" s="1">
        <f>SUM(I5:I10)</f>
        <v>903310.79</v>
      </c>
    </row>
    <row r="14" spans="2:11" ht="18.75" x14ac:dyDescent="0.3">
      <c r="F14" s="2" t="s">
        <v>5</v>
      </c>
    </row>
    <row r="16" spans="2:11" x14ac:dyDescent="0.25">
      <c r="B16" t="s">
        <v>6</v>
      </c>
    </row>
    <row r="17" spans="1:20" x14ac:dyDescent="0.25">
      <c r="A17" t="s">
        <v>107</v>
      </c>
      <c r="C17" t="s">
        <v>100</v>
      </c>
      <c r="H17" s="5"/>
      <c r="I17" s="1">
        <v>1648424.96</v>
      </c>
      <c r="L17" t="s">
        <v>141</v>
      </c>
      <c r="T17">
        <v>1648424.96</v>
      </c>
    </row>
    <row r="18" spans="1:20" x14ac:dyDescent="0.25">
      <c r="C18" t="s">
        <v>101</v>
      </c>
      <c r="H18" s="5"/>
      <c r="I18" s="1">
        <v>-737065.55</v>
      </c>
    </row>
    <row r="19" spans="1:20" x14ac:dyDescent="0.25">
      <c r="A19" t="s">
        <v>108</v>
      </c>
      <c r="C19" t="s">
        <v>102</v>
      </c>
      <c r="H19" s="5"/>
      <c r="I19" s="1">
        <v>110153.89</v>
      </c>
      <c r="L19" t="s">
        <v>142</v>
      </c>
    </row>
    <row r="20" spans="1:20" x14ac:dyDescent="0.25">
      <c r="A20" t="s">
        <v>109</v>
      </c>
      <c r="C20" t="s">
        <v>7</v>
      </c>
      <c r="H20" s="5"/>
      <c r="I20" s="1">
        <v>14811.52</v>
      </c>
    </row>
    <row r="21" spans="1:20" x14ac:dyDescent="0.25">
      <c r="A21" s="6" t="s">
        <v>151</v>
      </c>
      <c r="C21" t="s">
        <v>103</v>
      </c>
      <c r="H21" s="5"/>
      <c r="I21" s="1">
        <v>765683.22</v>
      </c>
      <c r="L21" t="s">
        <v>138</v>
      </c>
      <c r="Q21" t="s">
        <v>139</v>
      </c>
    </row>
    <row r="22" spans="1:20" x14ac:dyDescent="0.25">
      <c r="I22" s="1"/>
      <c r="J22" s="1">
        <f>SUM(I17:I21)</f>
        <v>1802008.04</v>
      </c>
    </row>
    <row r="25" spans="1:20" x14ac:dyDescent="0.25">
      <c r="B25" t="s">
        <v>8</v>
      </c>
    </row>
    <row r="26" spans="1:20" x14ac:dyDescent="0.25">
      <c r="A26" t="s">
        <v>111</v>
      </c>
      <c r="C26" t="s">
        <v>9</v>
      </c>
      <c r="I26" s="1">
        <v>97480.85</v>
      </c>
    </row>
    <row r="27" spans="1:20" x14ac:dyDescent="0.25">
      <c r="A27" t="s">
        <v>152</v>
      </c>
      <c r="C27" t="s">
        <v>10</v>
      </c>
      <c r="I27" s="1">
        <v>6114.35</v>
      </c>
    </row>
    <row r="28" spans="1:20" x14ac:dyDescent="0.25">
      <c r="A28" t="s">
        <v>153</v>
      </c>
      <c r="C28" t="s">
        <v>11</v>
      </c>
      <c r="I28" s="1">
        <v>127431.74</v>
      </c>
    </row>
    <row r="29" spans="1:20" x14ac:dyDescent="0.25">
      <c r="A29" t="s">
        <v>154</v>
      </c>
      <c r="C29" t="s">
        <v>12</v>
      </c>
      <c r="I29" s="1">
        <v>995.62</v>
      </c>
    </row>
    <row r="30" spans="1:20" x14ac:dyDescent="0.25">
      <c r="A30" t="s">
        <v>155</v>
      </c>
      <c r="C30" t="s">
        <v>13</v>
      </c>
      <c r="I30" s="1">
        <v>34.39</v>
      </c>
    </row>
    <row r="31" spans="1:20" x14ac:dyDescent="0.25">
      <c r="A31" t="s">
        <v>111</v>
      </c>
      <c r="C31" t="s">
        <v>14</v>
      </c>
      <c r="I31" s="3">
        <v>193.3</v>
      </c>
    </row>
    <row r="32" spans="1:20" x14ac:dyDescent="0.25">
      <c r="A32" t="s">
        <v>110</v>
      </c>
      <c r="C32" t="s">
        <v>88</v>
      </c>
      <c r="I32" s="1">
        <v>245</v>
      </c>
    </row>
    <row r="33" spans="1:10" x14ac:dyDescent="0.25">
      <c r="A33" t="s">
        <v>158</v>
      </c>
      <c r="C33" t="s">
        <v>132</v>
      </c>
      <c r="I33" s="1">
        <v>3300</v>
      </c>
    </row>
    <row r="34" spans="1:10" x14ac:dyDescent="0.25">
      <c r="J34" s="1">
        <f>SUM(I26:I33)</f>
        <v>235795.25</v>
      </c>
    </row>
    <row r="36" spans="1:10" x14ac:dyDescent="0.25">
      <c r="B36" t="s">
        <v>15</v>
      </c>
    </row>
    <row r="37" spans="1:10" x14ac:dyDescent="0.25">
      <c r="A37" t="s">
        <v>159</v>
      </c>
      <c r="C37" t="s">
        <v>16</v>
      </c>
      <c r="I37" s="1">
        <v>875</v>
      </c>
    </row>
    <row r="38" spans="1:10" ht="12.75" customHeight="1" x14ac:dyDescent="0.25">
      <c r="A38" t="s">
        <v>156</v>
      </c>
      <c r="C38" t="s">
        <v>17</v>
      </c>
      <c r="I38" s="1">
        <v>742.18</v>
      </c>
    </row>
    <row r="39" spans="1:10" hidden="1" x14ac:dyDescent="0.25"/>
    <row r="40" spans="1:10" x14ac:dyDescent="0.25">
      <c r="A40" t="s">
        <v>160</v>
      </c>
      <c r="C40" t="s">
        <v>18</v>
      </c>
      <c r="I40" s="1">
        <v>5428.9</v>
      </c>
    </row>
    <row r="41" spans="1:10" x14ac:dyDescent="0.25">
      <c r="A41" t="s">
        <v>160</v>
      </c>
      <c r="C41" t="s">
        <v>19</v>
      </c>
      <c r="I41" s="1">
        <v>1475</v>
      </c>
    </row>
    <row r="43" spans="1:10" x14ac:dyDescent="0.25">
      <c r="J43" s="1">
        <f>SUM(I37:I42)</f>
        <v>8521.08</v>
      </c>
    </row>
    <row r="44" spans="1:10" x14ac:dyDescent="0.25">
      <c r="B44" t="s">
        <v>20</v>
      </c>
    </row>
    <row r="45" spans="1:10" x14ac:dyDescent="0.25">
      <c r="A45" t="s">
        <v>157</v>
      </c>
      <c r="C45" t="s">
        <v>21</v>
      </c>
      <c r="I45" s="1">
        <v>330</v>
      </c>
    </row>
    <row r="47" spans="1:10" x14ac:dyDescent="0.25">
      <c r="J47" s="1">
        <f>SUM(I45:I46)</f>
        <v>330</v>
      </c>
    </row>
    <row r="49" spans="1:15" x14ac:dyDescent="0.25">
      <c r="B49" t="s">
        <v>22</v>
      </c>
    </row>
    <row r="50" spans="1:15" x14ac:dyDescent="0.25">
      <c r="A50" t="s">
        <v>161</v>
      </c>
      <c r="C50" t="s">
        <v>23</v>
      </c>
      <c r="I50" s="1">
        <v>8781.26</v>
      </c>
    </row>
    <row r="51" spans="1:15" x14ac:dyDescent="0.25">
      <c r="A51" t="s">
        <v>112</v>
      </c>
      <c r="C51" t="s">
        <v>24</v>
      </c>
      <c r="I51" s="1">
        <v>156</v>
      </c>
    </row>
    <row r="52" spans="1:15" x14ac:dyDescent="0.25">
      <c r="A52" t="s">
        <v>112</v>
      </c>
      <c r="C52" t="s">
        <v>140</v>
      </c>
      <c r="I52" s="1">
        <v>219.73</v>
      </c>
    </row>
    <row r="53" spans="1:15" x14ac:dyDescent="0.25">
      <c r="A53" t="s">
        <v>112</v>
      </c>
      <c r="C53" t="s">
        <v>25</v>
      </c>
      <c r="I53" s="1">
        <v>1703.46</v>
      </c>
    </row>
    <row r="54" spans="1:15" x14ac:dyDescent="0.25">
      <c r="A54" t="s">
        <v>113</v>
      </c>
      <c r="C54" t="s">
        <v>89</v>
      </c>
      <c r="I54" s="1">
        <v>2083.5500000000002</v>
      </c>
    </row>
    <row r="55" spans="1:15" x14ac:dyDescent="0.25">
      <c r="A55" t="s">
        <v>158</v>
      </c>
      <c r="C55" t="s">
        <v>95</v>
      </c>
      <c r="H55" s="5"/>
      <c r="I55" s="1"/>
      <c r="J55" s="1"/>
    </row>
    <row r="56" spans="1:15" x14ac:dyDescent="0.25">
      <c r="C56" t="s">
        <v>133</v>
      </c>
      <c r="H56" s="5"/>
      <c r="I56" s="1">
        <v>2351.9299999999998</v>
      </c>
      <c r="J56" s="1"/>
    </row>
    <row r="57" spans="1:15" x14ac:dyDescent="0.25">
      <c r="J57" s="1">
        <f>SUM(I50:I56)</f>
        <v>15295.93</v>
      </c>
    </row>
    <row r="58" spans="1:15" x14ac:dyDescent="0.25">
      <c r="B58" t="s">
        <v>26</v>
      </c>
      <c r="J58" s="1">
        <f>SUM(J11:J34:J43:J47:J22:J57)</f>
        <v>2965261.0900000003</v>
      </c>
    </row>
    <row r="60" spans="1:15" ht="18.75" x14ac:dyDescent="0.3">
      <c r="F60" s="2" t="s">
        <v>27</v>
      </c>
    </row>
    <row r="62" spans="1:15" x14ac:dyDescent="0.25">
      <c r="A62" t="s">
        <v>162</v>
      </c>
      <c r="B62" t="s">
        <v>28</v>
      </c>
    </row>
    <row r="63" spans="1:15" x14ac:dyDescent="0.25">
      <c r="C63" t="s">
        <v>86</v>
      </c>
      <c r="I63" s="1">
        <v>11000</v>
      </c>
    </row>
    <row r="64" spans="1:15" x14ac:dyDescent="0.25">
      <c r="C64" t="s">
        <v>87</v>
      </c>
      <c r="I64" s="1">
        <v>1816.59</v>
      </c>
      <c r="L64">
        <v>1786.91</v>
      </c>
      <c r="M64">
        <v>29.68</v>
      </c>
      <c r="O64">
        <f>SUM(L64:N64)</f>
        <v>1816.5900000000001</v>
      </c>
    </row>
    <row r="65" spans="1:15" x14ac:dyDescent="0.25">
      <c r="C65" t="s">
        <v>29</v>
      </c>
      <c r="I65" s="1">
        <v>7718.54</v>
      </c>
      <c r="L65">
        <v>5645</v>
      </c>
      <c r="M65">
        <v>255.62</v>
      </c>
      <c r="N65">
        <v>1817.92</v>
      </c>
      <c r="O65">
        <f>SUM(L65:N65)</f>
        <v>7718.54</v>
      </c>
    </row>
    <row r="66" spans="1:15" x14ac:dyDescent="0.25">
      <c r="J66" s="1">
        <f>SUM(I63:I65)</f>
        <v>20535.13</v>
      </c>
    </row>
    <row r="68" spans="1:15" x14ac:dyDescent="0.25">
      <c r="A68" t="s">
        <v>163</v>
      </c>
      <c r="B68" t="s">
        <v>30</v>
      </c>
    </row>
    <row r="69" spans="1:15" x14ac:dyDescent="0.25">
      <c r="C69" t="s">
        <v>31</v>
      </c>
      <c r="I69" s="1">
        <v>23300</v>
      </c>
    </row>
    <row r="70" spans="1:15" x14ac:dyDescent="0.25">
      <c r="C70" t="s">
        <v>32</v>
      </c>
      <c r="I70" s="1">
        <v>4052.15</v>
      </c>
    </row>
    <row r="71" spans="1:15" x14ac:dyDescent="0.25">
      <c r="J71" s="1">
        <f>SUM(I69:I70)</f>
        <v>27352.15</v>
      </c>
    </row>
    <row r="73" spans="1:15" x14ac:dyDescent="0.25">
      <c r="A73" t="s">
        <v>163</v>
      </c>
      <c r="B73" t="s">
        <v>33</v>
      </c>
    </row>
    <row r="74" spans="1:15" x14ac:dyDescent="0.25">
      <c r="C74" t="s">
        <v>34</v>
      </c>
      <c r="I74" s="1">
        <v>1481.25</v>
      </c>
    </row>
    <row r="75" spans="1:15" x14ac:dyDescent="0.25">
      <c r="C75" t="s">
        <v>35</v>
      </c>
      <c r="I75" s="1">
        <v>1007.74</v>
      </c>
    </row>
    <row r="76" spans="1:15" x14ac:dyDescent="0.25">
      <c r="J76" s="1">
        <f>SUM(I74:I75)</f>
        <v>2488.9899999999998</v>
      </c>
    </row>
    <row r="78" spans="1:15" x14ac:dyDescent="0.25">
      <c r="A78" t="s">
        <v>164</v>
      </c>
      <c r="B78" t="s">
        <v>36</v>
      </c>
    </row>
    <row r="79" spans="1:15" x14ac:dyDescent="0.25">
      <c r="C79" t="s">
        <v>31</v>
      </c>
      <c r="I79" s="1">
        <v>10400</v>
      </c>
    </row>
    <row r="80" spans="1:15" x14ac:dyDescent="0.25">
      <c r="C80" t="s">
        <v>35</v>
      </c>
      <c r="I80" s="1">
        <v>1758.57</v>
      </c>
      <c r="L80">
        <v>1734.8</v>
      </c>
    </row>
    <row r="81" spans="1:10" x14ac:dyDescent="0.25">
      <c r="J81" s="1">
        <f>SUM(I79:I80)</f>
        <v>12158.57</v>
      </c>
    </row>
    <row r="83" spans="1:10" x14ac:dyDescent="0.25">
      <c r="A83" t="s">
        <v>164</v>
      </c>
      <c r="B83" t="s">
        <v>37</v>
      </c>
    </row>
    <row r="84" spans="1:10" x14ac:dyDescent="0.25">
      <c r="C84" t="s">
        <v>31</v>
      </c>
      <c r="I84" s="1">
        <v>7500</v>
      </c>
    </row>
    <row r="86" spans="1:10" x14ac:dyDescent="0.25">
      <c r="J86" s="1">
        <f>SUM(I84:I85)</f>
        <v>7500</v>
      </c>
    </row>
    <row r="87" spans="1:10" x14ac:dyDescent="0.25">
      <c r="A87" t="s">
        <v>114</v>
      </c>
      <c r="B87" t="s">
        <v>38</v>
      </c>
    </row>
    <row r="88" spans="1:10" x14ac:dyDescent="0.25">
      <c r="C88" t="s">
        <v>94</v>
      </c>
      <c r="I88" s="3">
        <v>2000</v>
      </c>
    </row>
    <row r="89" spans="1:10" x14ac:dyDescent="0.25">
      <c r="J89" s="3">
        <f>SUM(I88)</f>
        <v>2000</v>
      </c>
    </row>
    <row r="91" spans="1:10" x14ac:dyDescent="0.25">
      <c r="A91" t="s">
        <v>165</v>
      </c>
      <c r="B91" t="s">
        <v>39</v>
      </c>
    </row>
    <row r="92" spans="1:10" x14ac:dyDescent="0.25">
      <c r="C92" t="s">
        <v>40</v>
      </c>
      <c r="I92" s="1">
        <v>11830</v>
      </c>
    </row>
    <row r="93" spans="1:10" x14ac:dyDescent="0.25">
      <c r="C93" t="s">
        <v>134</v>
      </c>
      <c r="I93" s="1">
        <v>2483.5</v>
      </c>
    </row>
    <row r="94" spans="1:10" x14ac:dyDescent="0.25">
      <c r="C94" t="s">
        <v>135</v>
      </c>
      <c r="I94" s="1">
        <v>340</v>
      </c>
    </row>
    <row r="95" spans="1:10" x14ac:dyDescent="0.25">
      <c r="J95" s="1">
        <f>SUM(I92:I94)</f>
        <v>14653.5</v>
      </c>
    </row>
    <row r="97" spans="1:10" x14ac:dyDescent="0.25">
      <c r="A97" t="s">
        <v>166</v>
      </c>
      <c r="B97" t="s">
        <v>41</v>
      </c>
    </row>
    <row r="98" spans="1:10" x14ac:dyDescent="0.25">
      <c r="C98" t="s">
        <v>42</v>
      </c>
      <c r="I98" s="1">
        <v>3315</v>
      </c>
    </row>
    <row r="99" spans="1:10" x14ac:dyDescent="0.25">
      <c r="J99" s="1">
        <f>SUM(I98)</f>
        <v>3315</v>
      </c>
    </row>
    <row r="101" spans="1:10" x14ac:dyDescent="0.25">
      <c r="B101" t="s">
        <v>43</v>
      </c>
    </row>
    <row r="103" spans="1:10" x14ac:dyDescent="0.25">
      <c r="A103" t="s">
        <v>167</v>
      </c>
      <c r="C103" t="s">
        <v>44</v>
      </c>
      <c r="I103" s="1">
        <v>6114.35</v>
      </c>
    </row>
    <row r="104" spans="1:10" x14ac:dyDescent="0.25">
      <c r="A104" t="s">
        <v>167</v>
      </c>
      <c r="C104" t="s">
        <v>45</v>
      </c>
      <c r="I104" s="1">
        <v>49187</v>
      </c>
    </row>
    <row r="105" spans="1:10" x14ac:dyDescent="0.25">
      <c r="J105" s="1">
        <f>SUM(I102:I104)</f>
        <v>55301.35</v>
      </c>
    </row>
    <row r="107" spans="1:10" x14ac:dyDescent="0.25">
      <c r="A107" t="s">
        <v>168</v>
      </c>
      <c r="B107" t="s">
        <v>46</v>
      </c>
    </row>
    <row r="108" spans="1:10" x14ac:dyDescent="0.25">
      <c r="C108" t="s">
        <v>47</v>
      </c>
      <c r="I108" s="1">
        <v>3046</v>
      </c>
    </row>
    <row r="109" spans="1:10" x14ac:dyDescent="0.25">
      <c r="C109" t="s">
        <v>48</v>
      </c>
      <c r="I109" s="11">
        <v>34860</v>
      </c>
      <c r="J109" s="1"/>
    </row>
    <row r="110" spans="1:10" x14ac:dyDescent="0.25">
      <c r="J110" s="1">
        <f>SUM(I108:I109)</f>
        <v>37906</v>
      </c>
    </row>
    <row r="112" spans="1:10" x14ac:dyDescent="0.25">
      <c r="A112" t="s">
        <v>115</v>
      </c>
      <c r="B112" t="s">
        <v>85</v>
      </c>
    </row>
    <row r="113" spans="1:12" x14ac:dyDescent="0.25">
      <c r="C113" t="s">
        <v>56</v>
      </c>
      <c r="I113" s="12">
        <v>7753.2</v>
      </c>
    </row>
    <row r="114" spans="1:12" x14ac:dyDescent="0.25">
      <c r="C114" t="s">
        <v>136</v>
      </c>
      <c r="I114" s="12">
        <v>300</v>
      </c>
    </row>
    <row r="115" spans="1:12" x14ac:dyDescent="0.25">
      <c r="J115" s="7">
        <f>SUM(I113:I114)</f>
        <v>8053.2</v>
      </c>
    </row>
    <row r="118" spans="1:12" x14ac:dyDescent="0.25">
      <c r="A118" t="s">
        <v>169</v>
      </c>
      <c r="B118" t="s">
        <v>49</v>
      </c>
    </row>
    <row r="119" spans="1:12" x14ac:dyDescent="0.25">
      <c r="C119" t="s">
        <v>50</v>
      </c>
      <c r="I119" s="8">
        <v>49473.72</v>
      </c>
    </row>
    <row r="120" spans="1:12" x14ac:dyDescent="0.25">
      <c r="C120" t="s">
        <v>92</v>
      </c>
      <c r="I120" s="1">
        <v>8374.61</v>
      </c>
    </row>
    <row r="121" spans="1:12" x14ac:dyDescent="0.25">
      <c r="I121" s="1"/>
      <c r="J121" s="8"/>
      <c r="K121" s="8">
        <f>SUM(I119,I120)</f>
        <v>57848.33</v>
      </c>
    </row>
    <row r="122" spans="1:12" x14ac:dyDescent="0.25">
      <c r="C122" t="s">
        <v>51</v>
      </c>
      <c r="I122" s="13">
        <v>3113.48</v>
      </c>
    </row>
    <row r="123" spans="1:12" x14ac:dyDescent="0.25">
      <c r="C123" t="s">
        <v>123</v>
      </c>
      <c r="I123" s="1">
        <v>2546.7800000000002</v>
      </c>
      <c r="K123" s="1">
        <f>SUM(I122:I134)</f>
        <v>23880.129999999997</v>
      </c>
      <c r="L123" t="s">
        <v>143</v>
      </c>
    </row>
    <row r="124" spans="1:12" x14ac:dyDescent="0.25">
      <c r="C124" t="s">
        <v>128</v>
      </c>
      <c r="I124" s="1">
        <v>1146.3399999999999</v>
      </c>
    </row>
    <row r="125" spans="1:12" x14ac:dyDescent="0.25">
      <c r="C125" t="s">
        <v>55</v>
      </c>
      <c r="I125" s="1">
        <v>1535.72</v>
      </c>
    </row>
    <row r="126" spans="1:12" x14ac:dyDescent="0.25">
      <c r="C126" t="s">
        <v>90</v>
      </c>
      <c r="I126" s="1">
        <v>2080</v>
      </c>
    </row>
    <row r="127" spans="1:12" x14ac:dyDescent="0.25">
      <c r="C127" t="s">
        <v>93</v>
      </c>
      <c r="I127" s="1">
        <v>2792.53</v>
      </c>
    </row>
    <row r="128" spans="1:12" x14ac:dyDescent="0.25">
      <c r="C128" t="s">
        <v>124</v>
      </c>
      <c r="I128" s="1">
        <v>1459.1</v>
      </c>
    </row>
    <row r="129" spans="3:12" x14ac:dyDescent="0.25">
      <c r="C129" t="s">
        <v>91</v>
      </c>
      <c r="I129" s="1">
        <v>776.8</v>
      </c>
    </row>
    <row r="130" spans="3:12" x14ac:dyDescent="0.25">
      <c r="C130" t="s">
        <v>129</v>
      </c>
      <c r="I130" s="1">
        <v>897.68</v>
      </c>
    </row>
    <row r="131" spans="3:12" x14ac:dyDescent="0.25">
      <c r="C131" t="s">
        <v>130</v>
      </c>
      <c r="I131" s="1">
        <v>665.42</v>
      </c>
    </row>
    <row r="132" spans="3:12" x14ac:dyDescent="0.25">
      <c r="C132" t="s">
        <v>131</v>
      </c>
      <c r="I132" s="1">
        <v>649</v>
      </c>
    </row>
    <row r="133" spans="3:12" x14ac:dyDescent="0.25">
      <c r="C133" t="s">
        <v>56</v>
      </c>
      <c r="I133" s="1">
        <v>409.11</v>
      </c>
    </row>
    <row r="134" spans="3:12" x14ac:dyDescent="0.25">
      <c r="C134" t="s">
        <v>126</v>
      </c>
      <c r="I134" s="1">
        <v>5808.17</v>
      </c>
    </row>
    <row r="135" spans="3:12" x14ac:dyDescent="0.25">
      <c r="C135" t="s">
        <v>54</v>
      </c>
      <c r="I135" s="1">
        <v>239656.65</v>
      </c>
    </row>
    <row r="136" spans="3:12" x14ac:dyDescent="0.25">
      <c r="C136" t="s">
        <v>121</v>
      </c>
      <c r="I136" s="1">
        <v>5423</v>
      </c>
    </row>
    <row r="137" spans="3:12" x14ac:dyDescent="0.25">
      <c r="C137" t="s">
        <v>53</v>
      </c>
      <c r="I137" s="1">
        <v>24390.28</v>
      </c>
    </row>
    <row r="138" spans="3:12" x14ac:dyDescent="0.25">
      <c r="C138" t="s">
        <v>122</v>
      </c>
      <c r="I138" s="1">
        <v>22754</v>
      </c>
    </row>
    <row r="139" spans="3:12" x14ac:dyDescent="0.25">
      <c r="C139" t="s">
        <v>52</v>
      </c>
      <c r="I139" s="1">
        <v>14062.64</v>
      </c>
    </row>
    <row r="140" spans="3:12" x14ac:dyDescent="0.25">
      <c r="C140" t="s">
        <v>56</v>
      </c>
      <c r="I140" s="1">
        <v>26873.99</v>
      </c>
    </row>
    <row r="141" spans="3:12" x14ac:dyDescent="0.25">
      <c r="C141" t="s">
        <v>57</v>
      </c>
      <c r="I141" s="1">
        <v>6421.52</v>
      </c>
    </row>
    <row r="142" spans="3:12" x14ac:dyDescent="0.25">
      <c r="C142" t="s">
        <v>125</v>
      </c>
      <c r="I142" s="1">
        <v>2346.96</v>
      </c>
      <c r="K142" s="1">
        <f>SUM(I135:I142)</f>
        <v>341929.04000000004</v>
      </c>
    </row>
    <row r="143" spans="3:12" x14ac:dyDescent="0.25">
      <c r="C143" t="s">
        <v>137</v>
      </c>
      <c r="I143" s="1">
        <v>17889</v>
      </c>
      <c r="K143" s="1"/>
      <c r="L143" s="1"/>
    </row>
    <row r="144" spans="3:12" x14ac:dyDescent="0.25">
      <c r="I144" s="1"/>
      <c r="K144" s="8">
        <f>SUM(K121:K142)</f>
        <v>423657.5</v>
      </c>
    </row>
    <row r="145" spans="1:11" x14ac:dyDescent="0.25">
      <c r="I145" s="1"/>
      <c r="J145" s="1">
        <f>SUM(I119:I143)</f>
        <v>441546.50000000006</v>
      </c>
      <c r="K145" s="1"/>
    </row>
    <row r="147" spans="1:11" x14ac:dyDescent="0.25">
      <c r="A147" t="s">
        <v>170</v>
      </c>
      <c r="B147" t="s">
        <v>58</v>
      </c>
    </row>
    <row r="148" spans="1:11" x14ac:dyDescent="0.25">
      <c r="C148" t="s">
        <v>59</v>
      </c>
      <c r="I148" s="1">
        <v>11046.7</v>
      </c>
    </row>
    <row r="150" spans="1:11" x14ac:dyDescent="0.25">
      <c r="J150" s="1">
        <f>SUM(I148:I149)</f>
        <v>11046.7</v>
      </c>
    </row>
    <row r="152" spans="1:11" x14ac:dyDescent="0.25">
      <c r="B152" t="s">
        <v>60</v>
      </c>
    </row>
    <row r="153" spans="1:11" x14ac:dyDescent="0.25">
      <c r="A153" t="s">
        <v>171</v>
      </c>
      <c r="C153" t="s">
        <v>61</v>
      </c>
      <c r="I153" s="1">
        <v>2521.39</v>
      </c>
    </row>
    <row r="154" spans="1:11" x14ac:dyDescent="0.25">
      <c r="A154" t="s">
        <v>170</v>
      </c>
      <c r="C154" t="s">
        <v>62</v>
      </c>
      <c r="I154" s="1">
        <v>5134.24</v>
      </c>
    </row>
    <row r="155" spans="1:11" x14ac:dyDescent="0.25">
      <c r="A155" t="s">
        <v>170</v>
      </c>
      <c r="C155" t="s">
        <v>63</v>
      </c>
      <c r="I155" s="1">
        <v>1356.17</v>
      </c>
    </row>
    <row r="156" spans="1:11" x14ac:dyDescent="0.25">
      <c r="J156" s="1">
        <f>SUM(I153:I155)</f>
        <v>9011.7999999999993</v>
      </c>
    </row>
    <row r="159" spans="1:11" x14ac:dyDescent="0.25">
      <c r="B159" t="s">
        <v>64</v>
      </c>
    </row>
    <row r="160" spans="1:11" x14ac:dyDescent="0.25">
      <c r="A160" t="s">
        <v>172</v>
      </c>
      <c r="C160" t="s">
        <v>65</v>
      </c>
      <c r="I160" s="1">
        <v>15994.73</v>
      </c>
    </row>
    <row r="161" spans="1:10" x14ac:dyDescent="0.25">
      <c r="A161" t="s">
        <v>173</v>
      </c>
      <c r="C161" t="s">
        <v>66</v>
      </c>
      <c r="I161" s="1">
        <v>7114.05</v>
      </c>
    </row>
    <row r="162" spans="1:10" x14ac:dyDescent="0.25">
      <c r="A162" t="s">
        <v>173</v>
      </c>
      <c r="C162" t="s">
        <v>67</v>
      </c>
      <c r="I162" s="1">
        <v>9622.5</v>
      </c>
    </row>
    <row r="163" spans="1:10" x14ac:dyDescent="0.25">
      <c r="J163" s="1">
        <f>SUM(I160:I162)</f>
        <v>32731.279999999999</v>
      </c>
    </row>
    <row r="165" spans="1:10" x14ac:dyDescent="0.25">
      <c r="B165" t="s">
        <v>68</v>
      </c>
    </row>
    <row r="166" spans="1:10" ht="15.75" x14ac:dyDescent="0.25">
      <c r="A166" t="s">
        <v>114</v>
      </c>
      <c r="B166" s="4"/>
      <c r="C166" t="s">
        <v>69</v>
      </c>
      <c r="I166" s="1">
        <v>4904.2</v>
      </c>
    </row>
    <row r="167" spans="1:10" x14ac:dyDescent="0.25">
      <c r="A167" t="s">
        <v>114</v>
      </c>
      <c r="C167" t="s">
        <v>70</v>
      </c>
      <c r="I167" s="1">
        <v>23203.919999999998</v>
      </c>
    </row>
    <row r="168" spans="1:10" x14ac:dyDescent="0.25">
      <c r="A168" t="s">
        <v>116</v>
      </c>
      <c r="C168" t="s">
        <v>71</v>
      </c>
      <c r="I168" s="1">
        <v>429</v>
      </c>
    </row>
    <row r="169" spans="1:10" x14ac:dyDescent="0.25">
      <c r="A169" t="s">
        <v>114</v>
      </c>
      <c r="C169" t="s">
        <v>72</v>
      </c>
      <c r="I169" s="1">
        <v>3623.04</v>
      </c>
      <c r="J169" s="5"/>
    </row>
    <row r="170" spans="1:10" x14ac:dyDescent="0.25">
      <c r="A170" t="s">
        <v>114</v>
      </c>
      <c r="C170" t="s">
        <v>174</v>
      </c>
      <c r="I170" s="1">
        <v>0</v>
      </c>
    </row>
    <row r="171" spans="1:10" x14ac:dyDescent="0.25">
      <c r="J171" s="1">
        <f>SUM(I166:I170)</f>
        <v>32160.16</v>
      </c>
    </row>
    <row r="173" spans="1:10" x14ac:dyDescent="0.25">
      <c r="A173" t="s">
        <v>117</v>
      </c>
      <c r="B173" t="s">
        <v>73</v>
      </c>
    </row>
    <row r="174" spans="1:10" x14ac:dyDescent="0.25">
      <c r="C174" t="s">
        <v>74</v>
      </c>
      <c r="I174" s="1">
        <v>322727.53000000003</v>
      </c>
    </row>
    <row r="175" spans="1:10" x14ac:dyDescent="0.25">
      <c r="C175" t="s">
        <v>75</v>
      </c>
      <c r="I175" s="1">
        <v>38517.24</v>
      </c>
    </row>
    <row r="176" spans="1:10" x14ac:dyDescent="0.25">
      <c r="C176" t="s">
        <v>76</v>
      </c>
      <c r="I176" s="1">
        <v>401440.21</v>
      </c>
    </row>
    <row r="177" spans="1:10" x14ac:dyDescent="0.25">
      <c r="J177" s="1">
        <f>SUM(I174:I176)</f>
        <v>762684.98</v>
      </c>
    </row>
    <row r="179" spans="1:10" x14ac:dyDescent="0.25">
      <c r="A179" t="s">
        <v>118</v>
      </c>
      <c r="B179" t="s">
        <v>77</v>
      </c>
    </row>
    <row r="180" spans="1:10" x14ac:dyDescent="0.25">
      <c r="C180" t="s">
        <v>78</v>
      </c>
      <c r="I180" s="1">
        <v>76061.350000000006</v>
      </c>
    </row>
    <row r="181" spans="1:10" x14ac:dyDescent="0.25">
      <c r="J181" s="1">
        <f>SUM(I180)</f>
        <v>76061.350000000006</v>
      </c>
    </row>
    <row r="183" spans="1:10" x14ac:dyDescent="0.25">
      <c r="A183" t="s">
        <v>119</v>
      </c>
      <c r="B183" t="s">
        <v>79</v>
      </c>
    </row>
    <row r="184" spans="1:10" x14ac:dyDescent="0.25">
      <c r="C184" t="s">
        <v>106</v>
      </c>
      <c r="I184" s="1">
        <v>442576.42</v>
      </c>
    </row>
    <row r="186" spans="1:10" x14ac:dyDescent="0.25">
      <c r="J186" s="3">
        <f>SUM(184:185)</f>
        <v>442576.42</v>
      </c>
    </row>
    <row r="188" spans="1:10" x14ac:dyDescent="0.25">
      <c r="B188" t="s">
        <v>80</v>
      </c>
      <c r="J188" s="1">
        <f>SUM(J60:J66:J71:J76:J81:J86:J89:J95:J99:J105:J110:J112:J113:J145:J150:J156:J163:J171:J177:J181:J186)</f>
        <v>1999083.08</v>
      </c>
    </row>
    <row r="190" spans="1:10" x14ac:dyDescent="0.25">
      <c r="B190" t="s">
        <v>104</v>
      </c>
    </row>
    <row r="191" spans="1:10" x14ac:dyDescent="0.25">
      <c r="C191" t="s">
        <v>81</v>
      </c>
      <c r="I191" s="14">
        <v>766198.06</v>
      </c>
      <c r="J191" s="1"/>
    </row>
    <row r="192" spans="1:10" x14ac:dyDescent="0.25">
      <c r="C192" t="s">
        <v>1</v>
      </c>
      <c r="I192" s="13">
        <v>19934.189999999999</v>
      </c>
    </row>
    <row r="193" spans="1:13" x14ac:dyDescent="0.25">
      <c r="C193" t="s">
        <v>82</v>
      </c>
      <c r="I193" s="13">
        <v>1391.13</v>
      </c>
    </row>
    <row r="194" spans="1:13" x14ac:dyDescent="0.25">
      <c r="C194" t="s">
        <v>3</v>
      </c>
      <c r="I194" s="13">
        <v>178654.63</v>
      </c>
    </row>
    <row r="195" spans="1:13" x14ac:dyDescent="0.25">
      <c r="C195" t="s">
        <v>83</v>
      </c>
      <c r="I195" s="13"/>
      <c r="J195" s="1"/>
    </row>
    <row r="196" spans="1:13" x14ac:dyDescent="0.25">
      <c r="A196" t="s">
        <v>120</v>
      </c>
      <c r="J196" s="1">
        <f>SUM(I191:I195)</f>
        <v>966178.01</v>
      </c>
    </row>
    <row r="199" spans="1:13" x14ac:dyDescent="0.25">
      <c r="B199" t="s">
        <v>84</v>
      </c>
      <c r="J199" s="1">
        <f>SUM(J188:J196)</f>
        <v>2965261.09</v>
      </c>
      <c r="M199" s="15">
        <f>SUM(J58-J199)</f>
        <v>4.6566128730773926E-10</v>
      </c>
    </row>
    <row r="200" spans="1:13" x14ac:dyDescent="0.25">
      <c r="M200" s="9"/>
    </row>
  </sheetData>
  <pageMargins left="0.7" right="0.7" top="0.75" bottom="0.75" header="0.511811023622047" footer="0.511811023622047"/>
  <pageSetup scale="89" fitToHeight="4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7"/>
  <sheetViews>
    <sheetView zoomScaleNormal="100" workbookViewId="0">
      <selection activeCell="M8" sqref="M8"/>
    </sheetView>
  </sheetViews>
  <sheetFormatPr defaultColWidth="8.42578125" defaultRowHeight="15" x14ac:dyDescent="0.25"/>
  <cols>
    <col min="4" max="4" width="12.7109375" customWidth="1"/>
    <col min="5" max="5" width="13.85546875" customWidth="1"/>
    <col min="8" max="8" width="24.28515625" customWidth="1"/>
    <col min="13" max="13" width="27.7109375" customWidth="1"/>
  </cols>
  <sheetData>
    <row r="1" spans="1:13" x14ac:dyDescent="0.25">
      <c r="A1" t="s">
        <v>145</v>
      </c>
      <c r="C1">
        <v>30000</v>
      </c>
      <c r="D1">
        <v>20956</v>
      </c>
      <c r="E1">
        <v>187744</v>
      </c>
      <c r="F1">
        <v>956.65</v>
      </c>
      <c r="H1">
        <f>SUM(C1:G1)</f>
        <v>239656.65</v>
      </c>
    </row>
    <row r="2" spans="1:13" x14ac:dyDescent="0.25">
      <c r="A2" t="s">
        <v>146</v>
      </c>
      <c r="C2">
        <v>1627.72</v>
      </c>
      <c r="D2">
        <v>10375.969999999999</v>
      </c>
      <c r="E2">
        <v>14870.3</v>
      </c>
      <c r="H2">
        <f>SUM(C2:G2)</f>
        <v>26873.989999999998</v>
      </c>
    </row>
    <row r="3" spans="1:13" x14ac:dyDescent="0.25">
      <c r="A3" t="s">
        <v>147</v>
      </c>
      <c r="C3">
        <v>5163.34</v>
      </c>
      <c r="D3">
        <v>6601.8</v>
      </c>
      <c r="E3">
        <v>897.5</v>
      </c>
      <c r="F3">
        <v>1400</v>
      </c>
      <c r="H3">
        <f>SUM(C3:F3)</f>
        <v>14062.64</v>
      </c>
    </row>
    <row r="4" spans="1:13" x14ac:dyDescent="0.25">
      <c r="A4" t="s">
        <v>148</v>
      </c>
      <c r="C4">
        <v>4359.99</v>
      </c>
      <c r="D4">
        <v>1229.8499999999999</v>
      </c>
      <c r="E4">
        <v>831.68</v>
      </c>
      <c r="H4">
        <f>SUM(C4:E4)</f>
        <v>6421.52</v>
      </c>
    </row>
    <row r="5" spans="1:13" x14ac:dyDescent="0.25">
      <c r="A5" t="s">
        <v>149</v>
      </c>
      <c r="C5">
        <v>8092.48</v>
      </c>
      <c r="D5">
        <v>7705</v>
      </c>
      <c r="E5">
        <v>8592.7999999999993</v>
      </c>
      <c r="H5">
        <f>SUM(C5:E5)</f>
        <v>24390.28</v>
      </c>
    </row>
    <row r="6" spans="1:13" x14ac:dyDescent="0.25">
      <c r="A6" t="s">
        <v>150</v>
      </c>
      <c r="C6">
        <v>5240</v>
      </c>
      <c r="D6">
        <v>183</v>
      </c>
      <c r="H6">
        <f>SUM(C6:D6)</f>
        <v>5423</v>
      </c>
    </row>
    <row r="7" spans="1:13" x14ac:dyDescent="0.25">
      <c r="A7" t="s">
        <v>113</v>
      </c>
      <c r="C7">
        <v>40</v>
      </c>
      <c r="D7">
        <v>66</v>
      </c>
      <c r="E7">
        <v>258</v>
      </c>
      <c r="F7">
        <v>40</v>
      </c>
      <c r="G7">
        <v>110</v>
      </c>
      <c r="H7">
        <v>225</v>
      </c>
      <c r="I7">
        <v>60</v>
      </c>
      <c r="J7">
        <v>776.25</v>
      </c>
      <c r="K7">
        <v>39.21</v>
      </c>
      <c r="L7">
        <v>732.5</v>
      </c>
      <c r="M7">
        <f>SUM(C7:L7)</f>
        <v>2346.96</v>
      </c>
    </row>
  </sheetData>
  <pageMargins left="0.7" right="0.7" top="0.75" bottom="0.75" header="0.511811023622047" footer="0.511811023622047"/>
  <pageSetup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Normal="100" workbookViewId="0"/>
  </sheetViews>
  <sheetFormatPr defaultColWidth="8.42578125" defaultRowHeight="15" x14ac:dyDescent="0.25"/>
  <sheetData/>
  <pageMargins left="0.7" right="0.7" top="0.75" bottom="0.75" header="0.511811023622047" footer="0.511811023622047"/>
  <pageSetup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Town of Woodville</cp:lastModifiedBy>
  <cp:revision>2</cp:revision>
  <cp:lastPrinted>2026-04-06T19:35:35Z</cp:lastPrinted>
  <dcterms:created xsi:type="dcterms:W3CDTF">2010-02-22T21:27:26Z</dcterms:created>
  <dcterms:modified xsi:type="dcterms:W3CDTF">2026-04-06T19:36:27Z</dcterms:modified>
  <dc:language>en-US</dc:language>
</cp:coreProperties>
</file>